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bruiker\Documents\Arjan\Projecten\PKN Installaties Kollum\Kerk renovatie ontwerpen\2020 Lichtplan\"/>
    </mc:Choice>
  </mc:AlternateContent>
  <bookViews>
    <workbookView xWindow="0" yWindow="0" windowWidth="28800" windowHeight="1239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J52" i="1"/>
  <c r="J53" i="1" s="1"/>
  <c r="J49" i="1"/>
  <c r="J47" i="1"/>
  <c r="I51" i="1"/>
  <c r="I49" i="1"/>
  <c r="I44" i="1"/>
  <c r="I45" i="1"/>
  <c r="I46" i="1"/>
  <c r="I47" i="1"/>
  <c r="I43" i="1"/>
  <c r="G44" i="1"/>
  <c r="G45" i="1"/>
  <c r="G46" i="1"/>
  <c r="G47" i="1"/>
  <c r="G49" i="1"/>
  <c r="G43" i="1"/>
  <c r="H30" i="1" l="1"/>
  <c r="H21" i="1" l="1"/>
  <c r="H22" i="1"/>
  <c r="D12" i="1"/>
  <c r="H11" i="1"/>
  <c r="E11" i="1"/>
  <c r="D20" i="1"/>
  <c r="E21" i="1"/>
  <c r="H23" i="1" l="1"/>
  <c r="H15" i="1"/>
  <c r="H13" i="1"/>
  <c r="H16" i="1" s="1"/>
  <c r="H14" i="1"/>
  <c r="H25" i="1"/>
  <c r="H26" i="1"/>
  <c r="H27" i="1"/>
  <c r="H24" i="1"/>
  <c r="H7" i="1"/>
  <c r="H8" i="1"/>
  <c r="H9" i="1"/>
  <c r="H10" i="1"/>
  <c r="H6" i="1"/>
  <c r="H18" i="1"/>
  <c r="H19" i="1"/>
  <c r="H17" i="1"/>
  <c r="F28" i="1"/>
  <c r="E17" i="1"/>
  <c r="E10" i="1"/>
  <c r="E15" i="1"/>
  <c r="E14" i="1"/>
  <c r="E13" i="1"/>
  <c r="H20" i="1" l="1"/>
  <c r="H29" i="1" s="1"/>
  <c r="H28" i="1"/>
  <c r="H12" i="1"/>
  <c r="E22" i="1"/>
  <c r="H31" i="1" l="1"/>
  <c r="I29" i="1"/>
  <c r="I31" i="1" s="1"/>
  <c r="A2" i="1"/>
  <c r="D28" i="1" l="1"/>
  <c r="E27" i="1"/>
  <c r="E25" i="1"/>
  <c r="E26" i="1"/>
  <c r="E24" i="1"/>
  <c r="E19" i="1"/>
  <c r="E18" i="1"/>
  <c r="E9" i="1"/>
  <c r="E7" i="1"/>
  <c r="E8" i="1"/>
  <c r="E6" i="1"/>
</calcChain>
</file>

<file path=xl/sharedStrings.xml><?xml version="1.0" encoding="utf-8"?>
<sst xmlns="http://schemas.openxmlformats.org/spreadsheetml/2006/main" count="90" uniqueCount="59">
  <si>
    <t>Groep-1</t>
  </si>
  <si>
    <t>Groep-2</t>
  </si>
  <si>
    <t>Groep-3</t>
  </si>
  <si>
    <t>Groep-4</t>
  </si>
  <si>
    <t>Aantal</t>
  </si>
  <si>
    <t>Vermogen</t>
  </si>
  <si>
    <t>Lamp</t>
  </si>
  <si>
    <t>Watt</t>
  </si>
  <si>
    <t>Totaal</t>
  </si>
  <si>
    <t>Type</t>
  </si>
  <si>
    <t>Mondo LED 200mm</t>
  </si>
  <si>
    <t>Zaal-1</t>
  </si>
  <si>
    <t>Hal-3</t>
  </si>
  <si>
    <t>Zaal-2</t>
  </si>
  <si>
    <t>Zaal-3</t>
  </si>
  <si>
    <t>Mondo LED 260mm</t>
  </si>
  <si>
    <t>Zaal-5</t>
  </si>
  <si>
    <t>Aantal spots per locatie,aantal groepen en vermogen per groep</t>
  </si>
  <si>
    <t>Niet dimmen</t>
  </si>
  <si>
    <t>Opmerkingen</t>
  </si>
  <si>
    <t>Groep-6 Bar</t>
  </si>
  <si>
    <t>Dames Toiletten</t>
  </si>
  <si>
    <t>Heren Toiletten</t>
  </si>
  <si>
    <t>In toegang en eenpers. toilet</t>
  </si>
  <si>
    <t>In single toiletten</t>
  </si>
  <si>
    <t xml:space="preserve">350 Watt </t>
  </si>
  <si>
    <t xml:space="preserve">Hal-4 </t>
  </si>
  <si>
    <t>Hal-2 (Grote zaal Hal)</t>
  </si>
  <si>
    <t>Mondo LED 180mm</t>
  </si>
  <si>
    <t>Platte ronde armatuur</t>
  </si>
  <si>
    <t>Plus Vide lamp jeughonk</t>
  </si>
  <si>
    <t>Hanglampen</t>
  </si>
  <si>
    <t>Groep-8 (Koffie hoek)</t>
  </si>
  <si>
    <t>Groep-9 (Jeugdhonk Hal)</t>
  </si>
  <si>
    <t>Groep-7 (Tafel lampen)</t>
  </si>
  <si>
    <t>Groep-5 (Hoofdingang)</t>
  </si>
  <si>
    <t>Kosten</t>
  </si>
  <si>
    <t>Prijs</t>
  </si>
  <si>
    <t>Dimmers</t>
  </si>
  <si>
    <t xml:space="preserve">Opbouwspot Roma </t>
  </si>
  <si>
    <t>€</t>
  </si>
  <si>
    <t>Omschrijving/locatie</t>
  </si>
  <si>
    <t>Omschrijving</t>
  </si>
  <si>
    <t>Enkelvoudig raam</t>
  </si>
  <si>
    <t>Dubbelvoudig raam</t>
  </si>
  <si>
    <t>Stopcontact randaarde</t>
  </si>
  <si>
    <t>Schakelaar</t>
  </si>
  <si>
    <t>Dimmer plaat en knop</t>
  </si>
  <si>
    <t>Busch &amp; Jager creme</t>
  </si>
  <si>
    <t>Hal-1</t>
  </si>
  <si>
    <t>Peha creme</t>
  </si>
  <si>
    <t>Werkschakelaar 2P 25A</t>
  </si>
  <si>
    <t>Prijs/Stuk</t>
  </si>
  <si>
    <t>EMAT</t>
  </si>
  <si>
    <t>https://www.elektramat.nl/emat-werkschakelaar-2p-25a/</t>
  </si>
  <si>
    <t>https://www.elektramat.nl/abb-busch-jaeger-centraalplaat-dimmerknop-si-creme-2115-212/</t>
  </si>
  <si>
    <t>https://www.elektramat.nl/schakelmateriaal/peha/peha-standaard-creme/</t>
  </si>
  <si>
    <t>!</t>
  </si>
  <si>
    <t>Wartelset uitgebreid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</si>
</sst>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€&quot;\ * #,##0.00_);_(&quot;€&quot;\ * \(#,##0.00\);_(&quot;€&quot;\ * &quot;-&quot;??_);_(@_)"/>
    <numFmt numFmtId="164" formatCode="_ &quot;€&quot;\ * #,##0.00_ ;_ &quot;€&quot;\ * \-#,##0.00_ ;_ &quot;€&quot;\ * &quot;-&quot;??_ ;_ @_ "/>
    <numFmt numFmtId="169" formatCode="&quot;€&quot;\ #,##0.00"/>
  </numFmts>
  <fonts count="8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u/>
      <sz val="12"/>
      <color theme="10"/>
      <name val="Century Gothic"/>
      <family val="2"/>
    </font>
    <font>
      <b/>
      <sz val="12"/>
      <color rgb="FFFF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2" xfId="0" applyFont="1" applyFill="1" applyBorder="1"/>
    <xf numFmtId="0" fontId="1" fillId="4" borderId="4" xfId="0" applyFont="1" applyFill="1" applyBorder="1"/>
    <xf numFmtId="0" fontId="1" fillId="2" borderId="5" xfId="0" applyFont="1" applyFill="1" applyBorder="1"/>
    <xf numFmtId="0" fontId="0" fillId="2" borderId="2" xfId="0" applyFill="1" applyBorder="1"/>
    <xf numFmtId="14" fontId="2" fillId="0" borderId="0" xfId="0" applyNumberFormat="1" applyFont="1"/>
    <xf numFmtId="0" fontId="1" fillId="4" borderId="0" xfId="0" applyFont="1" applyFill="1" applyBorder="1"/>
    <xf numFmtId="0" fontId="0" fillId="0" borderId="0" xfId="0" applyBorder="1"/>
    <xf numFmtId="0" fontId="0" fillId="0" borderId="4" xfId="0" applyBorder="1"/>
    <xf numFmtId="164" fontId="1" fillId="3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ill="1" applyBorder="1"/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0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0" fillId="6" borderId="3" xfId="0" applyFill="1" applyBorder="1"/>
    <xf numFmtId="0" fontId="1" fillId="7" borderId="1" xfId="0" applyFont="1" applyFill="1" applyBorder="1"/>
    <xf numFmtId="0" fontId="0" fillId="7" borderId="1" xfId="0" applyFont="1" applyFill="1" applyBorder="1"/>
    <xf numFmtId="0" fontId="0" fillId="7" borderId="1" xfId="0" applyFill="1" applyBorder="1"/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0" fillId="8" borderId="1" xfId="0" applyFill="1" applyBorder="1"/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0" fillId="9" borderId="1" xfId="0" applyFont="1" applyFill="1" applyBorder="1"/>
    <xf numFmtId="0" fontId="0" fillId="9" borderId="1" xfId="0" applyFill="1" applyBorder="1"/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0" fillId="5" borderId="1" xfId="0" applyFont="1" applyFill="1" applyBorder="1"/>
    <xf numFmtId="0" fontId="1" fillId="10" borderId="1" xfId="0" applyFont="1" applyFill="1" applyBorder="1"/>
    <xf numFmtId="0" fontId="0" fillId="10" borderId="1" xfId="0" applyFont="1" applyFill="1" applyBorder="1"/>
    <xf numFmtId="0" fontId="0" fillId="10" borderId="1" xfId="0" applyFill="1" applyBorder="1"/>
    <xf numFmtId="0" fontId="1" fillId="10" borderId="1" xfId="0" applyFont="1" applyFill="1" applyBorder="1" applyAlignment="1">
      <alignment horizontal="center"/>
    </xf>
    <xf numFmtId="164" fontId="1" fillId="10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0" fontId="0" fillId="12" borderId="1" xfId="0" applyFill="1" applyBorder="1"/>
    <xf numFmtId="0" fontId="1" fillId="12" borderId="1" xfId="0" applyFont="1" applyFill="1" applyBorder="1" applyAlignment="1">
      <alignment horizontal="center"/>
    </xf>
    <xf numFmtId="164" fontId="1" fillId="12" borderId="1" xfId="0" applyNumberFormat="1" applyFont="1" applyFill="1" applyBorder="1" applyAlignment="1">
      <alignment horizontal="center"/>
    </xf>
    <xf numFmtId="0" fontId="0" fillId="12" borderId="1" xfId="0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3" borderId="2" xfId="0" applyFill="1" applyBorder="1"/>
    <xf numFmtId="164" fontId="4" fillId="4" borderId="1" xfId="0" applyNumberFormat="1" applyFont="1" applyFill="1" applyBorder="1"/>
    <xf numFmtId="164" fontId="5" fillId="0" borderId="1" xfId="0" applyNumberFormat="1" applyFont="1" applyBorder="1"/>
    <xf numFmtId="164" fontId="3" fillId="4" borderId="1" xfId="0" applyNumberFormat="1" applyFont="1" applyFill="1" applyBorder="1"/>
    <xf numFmtId="164" fontId="1" fillId="11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13" borderId="1" xfId="0" applyFont="1" applyFill="1" applyBorder="1"/>
    <xf numFmtId="0" fontId="0" fillId="13" borderId="1" xfId="0" applyFill="1" applyBorder="1"/>
    <xf numFmtId="0" fontId="1" fillId="1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169" fontId="0" fillId="13" borderId="1" xfId="0" applyNumberFormat="1" applyFill="1" applyBorder="1"/>
    <xf numFmtId="44" fontId="0" fillId="13" borderId="1" xfId="0" applyNumberFormat="1" applyFill="1" applyBorder="1"/>
    <xf numFmtId="0" fontId="6" fillId="13" borderId="0" xfId="1" applyFill="1"/>
    <xf numFmtId="44" fontId="1" fillId="0" borderId="0" xfId="0" applyNumberFormat="1" applyFont="1"/>
    <xf numFmtId="44" fontId="7" fillId="0" borderId="0" xfId="0" applyNumberFormat="1" applyFont="1"/>
    <xf numFmtId="0" fontId="1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</xdr:rowOff>
    </xdr:from>
    <xdr:to>
      <xdr:col>4</xdr:col>
      <xdr:colOff>476250</xdr:colOff>
      <xdr:row>39</xdr:row>
      <xdr:rowOff>8626</xdr:rowOff>
    </xdr:to>
    <xdr:grpSp>
      <xdr:nvGrpSpPr>
        <xdr:cNvPr id="8" name="Groep 7"/>
        <xdr:cNvGrpSpPr/>
      </xdr:nvGrpSpPr>
      <xdr:grpSpPr>
        <a:xfrm>
          <a:off x="0" y="6248401"/>
          <a:ext cx="5724525" cy="2456550"/>
          <a:chOff x="6400800" y="5600701"/>
          <a:chExt cx="5181600" cy="2418450"/>
        </a:xfrm>
      </xdr:grpSpPr>
      <xdr:pic>
        <xdr:nvPicPr>
          <xdr:cNvPr id="5" name="Afbeelding 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00800" y="5619750"/>
            <a:ext cx="2389727" cy="2371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Afbeelding 5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772525" y="5600701"/>
            <a:ext cx="2809875" cy="2418450"/>
          </a:xfrm>
          <a:prstGeom prst="rect">
            <a:avLst/>
          </a:prstGeom>
        </xdr:spPr>
      </xdr:pic>
      <xdr:sp macro="" textlink="">
        <xdr:nvSpPr>
          <xdr:cNvPr id="7" name="Tekstvak 6"/>
          <xdr:cNvSpPr txBox="1"/>
        </xdr:nvSpPr>
        <xdr:spPr>
          <a:xfrm>
            <a:off x="10601325" y="7400925"/>
            <a:ext cx="838200" cy="381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nl-NL" sz="1800" b="1"/>
              <a:t>€</a:t>
            </a:r>
            <a:r>
              <a:rPr lang="nl-NL" sz="1800" b="1" baseline="0"/>
              <a:t> 80,-</a:t>
            </a:r>
            <a:endParaRPr lang="nl-NL" sz="18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ktramat.nl/schakelmateriaal/peha/peha-standaard-creme/" TargetMode="External"/><Relationship Id="rId2" Type="http://schemas.openxmlformats.org/officeDocument/2006/relationships/hyperlink" Target="https://www.elektramat.nl/abb-busch-jaeger-centraalplaat-dimmerknop-si-creme-2115-212/" TargetMode="External"/><Relationship Id="rId1" Type="http://schemas.openxmlformats.org/officeDocument/2006/relationships/hyperlink" Target="https://www.elektramat.nl/emat-werkschakelaar-2p-25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31" workbookViewId="0">
      <selection activeCell="I53" sqref="I53"/>
    </sheetView>
  </sheetViews>
  <sheetFormatPr defaultRowHeight="17.25" x14ac:dyDescent="0.3"/>
  <cols>
    <col min="1" max="1" width="23.109375" customWidth="1"/>
    <col min="2" max="2" width="20.33203125" customWidth="1"/>
    <col min="5" max="5" width="10.44140625" customWidth="1"/>
    <col min="6" max="6" width="15.109375" customWidth="1"/>
    <col min="7" max="7" width="9.33203125" customWidth="1"/>
    <col min="8" max="8" width="12.77734375" customWidth="1"/>
    <col min="9" max="9" width="31.5546875" customWidth="1"/>
    <col min="10" max="10" width="9.21875" bestFit="1" customWidth="1"/>
  </cols>
  <sheetData>
    <row r="1" spans="1:9" ht="20.25" x14ac:dyDescent="0.3">
      <c r="A1" s="1" t="s">
        <v>17</v>
      </c>
      <c r="B1" s="1"/>
    </row>
    <row r="2" spans="1:9" ht="20.25" x14ac:dyDescent="0.3">
      <c r="A2" s="12">
        <f ca="1">TODAY()</f>
        <v>44307</v>
      </c>
      <c r="B2" s="1"/>
      <c r="F2" s="13"/>
      <c r="G2" s="13"/>
      <c r="H2" s="13"/>
    </row>
    <row r="3" spans="1:9" ht="20.25" x14ac:dyDescent="0.3">
      <c r="A3" s="1"/>
      <c r="B3" s="1"/>
      <c r="F3" s="9"/>
      <c r="G3" s="13"/>
      <c r="H3" s="13"/>
      <c r="I3" s="14"/>
    </row>
    <row r="4" spans="1:9" x14ac:dyDescent="0.3">
      <c r="A4" s="11"/>
      <c r="B4" s="8" t="s">
        <v>9</v>
      </c>
      <c r="C4" s="8" t="s">
        <v>6</v>
      </c>
      <c r="D4" s="8"/>
      <c r="E4" s="8" t="s">
        <v>8</v>
      </c>
      <c r="F4" s="8" t="s">
        <v>38</v>
      </c>
      <c r="G4" s="9"/>
      <c r="H4" s="9"/>
      <c r="I4" s="15"/>
    </row>
    <row r="5" spans="1:9" x14ac:dyDescent="0.3">
      <c r="A5" s="7" t="s">
        <v>41</v>
      </c>
      <c r="B5" s="7" t="s">
        <v>6</v>
      </c>
      <c r="C5" s="7" t="s">
        <v>7</v>
      </c>
      <c r="D5" s="7" t="s">
        <v>4</v>
      </c>
      <c r="E5" s="7" t="s">
        <v>5</v>
      </c>
      <c r="F5" s="10" t="s">
        <v>25</v>
      </c>
      <c r="G5" s="7" t="s">
        <v>37</v>
      </c>
      <c r="H5" s="7" t="s">
        <v>36</v>
      </c>
      <c r="I5" s="2" t="s">
        <v>19</v>
      </c>
    </row>
    <row r="6" spans="1:9" x14ac:dyDescent="0.3">
      <c r="A6" s="21" t="s">
        <v>0</v>
      </c>
      <c r="B6" s="22" t="s">
        <v>10</v>
      </c>
      <c r="C6" s="23">
        <v>18.5</v>
      </c>
      <c r="D6" s="23">
        <v>3</v>
      </c>
      <c r="E6" s="21">
        <f>C6*D6</f>
        <v>55.5</v>
      </c>
      <c r="F6" s="24">
        <v>1</v>
      </c>
      <c r="G6" s="25">
        <v>87.75</v>
      </c>
      <c r="H6" s="26">
        <f>D6*G6</f>
        <v>263.25</v>
      </c>
      <c r="I6" s="27"/>
    </row>
    <row r="7" spans="1:9" x14ac:dyDescent="0.3">
      <c r="A7" s="21" t="s">
        <v>1</v>
      </c>
      <c r="B7" s="22" t="s">
        <v>10</v>
      </c>
      <c r="C7" s="23">
        <v>18.5</v>
      </c>
      <c r="D7" s="23">
        <v>6</v>
      </c>
      <c r="E7" s="21">
        <f t="shared" ref="E7:E27" si="0">C7*D7</f>
        <v>111</v>
      </c>
      <c r="F7" s="24">
        <v>1</v>
      </c>
      <c r="G7" s="25">
        <v>87.75</v>
      </c>
      <c r="H7" s="26">
        <f t="shared" ref="H7:H11" si="1">D7*G7</f>
        <v>526.5</v>
      </c>
      <c r="I7" s="23"/>
    </row>
    <row r="8" spans="1:9" x14ac:dyDescent="0.3">
      <c r="A8" s="21" t="s">
        <v>2</v>
      </c>
      <c r="B8" s="22" t="s">
        <v>10</v>
      </c>
      <c r="C8" s="23">
        <v>18.5</v>
      </c>
      <c r="D8" s="23">
        <v>9</v>
      </c>
      <c r="E8" s="21">
        <f t="shared" si="0"/>
        <v>166.5</v>
      </c>
      <c r="F8" s="24">
        <v>1</v>
      </c>
      <c r="G8" s="25">
        <v>87.75</v>
      </c>
      <c r="H8" s="26">
        <f t="shared" si="1"/>
        <v>789.75</v>
      </c>
      <c r="I8" s="23"/>
    </row>
    <row r="9" spans="1:9" x14ac:dyDescent="0.3">
      <c r="A9" s="21" t="s">
        <v>3</v>
      </c>
      <c r="B9" s="22" t="s">
        <v>10</v>
      </c>
      <c r="C9" s="23">
        <v>18.5</v>
      </c>
      <c r="D9" s="23">
        <v>5</v>
      </c>
      <c r="E9" s="21">
        <f t="shared" si="0"/>
        <v>92.5</v>
      </c>
      <c r="F9" s="24">
        <v>1</v>
      </c>
      <c r="G9" s="25">
        <v>87.75</v>
      </c>
      <c r="H9" s="26">
        <f t="shared" si="1"/>
        <v>438.75</v>
      </c>
      <c r="I9" s="23"/>
    </row>
    <row r="10" spans="1:9" x14ac:dyDescent="0.3">
      <c r="A10" s="21" t="s">
        <v>32</v>
      </c>
      <c r="B10" s="22" t="s">
        <v>10</v>
      </c>
      <c r="C10" s="23">
        <v>18.5</v>
      </c>
      <c r="D10" s="23">
        <v>1</v>
      </c>
      <c r="E10" s="21">
        <f t="shared" ref="E10" si="2">C10*D10</f>
        <v>18.5</v>
      </c>
      <c r="F10" s="24" t="s">
        <v>18</v>
      </c>
      <c r="G10" s="25">
        <v>87.75</v>
      </c>
      <c r="H10" s="26">
        <f t="shared" si="1"/>
        <v>87.75</v>
      </c>
      <c r="I10" s="23"/>
    </row>
    <row r="11" spans="1:9" x14ac:dyDescent="0.3">
      <c r="A11" s="21" t="s">
        <v>27</v>
      </c>
      <c r="B11" s="22" t="s">
        <v>28</v>
      </c>
      <c r="C11" s="23">
        <v>18.5</v>
      </c>
      <c r="D11" s="23">
        <v>8</v>
      </c>
      <c r="E11" s="21">
        <f>C11*D11</f>
        <v>148</v>
      </c>
      <c r="F11" s="24" t="s">
        <v>18</v>
      </c>
      <c r="G11" s="26">
        <v>85.5</v>
      </c>
      <c r="H11" s="26">
        <f t="shared" si="1"/>
        <v>684</v>
      </c>
      <c r="I11" s="23"/>
    </row>
    <row r="12" spans="1:9" x14ac:dyDescent="0.3">
      <c r="A12" s="3"/>
      <c r="B12" s="4"/>
      <c r="C12" s="5"/>
      <c r="D12" s="55">
        <f>SUM(D6:D11)</f>
        <v>32</v>
      </c>
      <c r="E12" s="3"/>
      <c r="F12" s="6"/>
      <c r="G12" s="16"/>
      <c r="H12" s="54">
        <f>SUM(H6:H10)</f>
        <v>2106</v>
      </c>
      <c r="I12" s="5"/>
    </row>
    <row r="13" spans="1:9" x14ac:dyDescent="0.3">
      <c r="A13" s="37" t="s">
        <v>35</v>
      </c>
      <c r="B13" s="38" t="s">
        <v>29</v>
      </c>
      <c r="C13" s="39">
        <v>12</v>
      </c>
      <c r="D13" s="37">
        <v>2</v>
      </c>
      <c r="E13" s="37">
        <f>C13*D13</f>
        <v>24</v>
      </c>
      <c r="F13" s="40" t="s">
        <v>18</v>
      </c>
      <c r="G13" s="41">
        <v>15</v>
      </c>
      <c r="H13" s="41">
        <f>D13*G13</f>
        <v>30</v>
      </c>
      <c r="I13" s="39" t="s">
        <v>30</v>
      </c>
    </row>
    <row r="14" spans="1:9" x14ac:dyDescent="0.3">
      <c r="A14" s="48" t="s">
        <v>20</v>
      </c>
      <c r="B14" s="52" t="s">
        <v>39</v>
      </c>
      <c r="C14" s="49">
        <v>10</v>
      </c>
      <c r="D14" s="49">
        <v>6</v>
      </c>
      <c r="E14" s="48">
        <f>C14*D14</f>
        <v>60</v>
      </c>
      <c r="F14" s="50">
        <v>1</v>
      </c>
      <c r="G14" s="51">
        <v>39.99</v>
      </c>
      <c r="H14" s="51">
        <f>D14*G14</f>
        <v>239.94</v>
      </c>
      <c r="I14" s="49"/>
    </row>
    <row r="15" spans="1:9" x14ac:dyDescent="0.3">
      <c r="A15" s="48" t="s">
        <v>34</v>
      </c>
      <c r="B15" s="52" t="s">
        <v>31</v>
      </c>
      <c r="C15" s="49">
        <v>10</v>
      </c>
      <c r="D15" s="49">
        <v>3</v>
      </c>
      <c r="E15" s="48">
        <f>C15*D15</f>
        <v>30</v>
      </c>
      <c r="F15" s="50">
        <v>1</v>
      </c>
      <c r="G15" s="51"/>
      <c r="H15" s="51">
        <f>D15*G15</f>
        <v>0</v>
      </c>
      <c r="I15" s="49"/>
    </row>
    <row r="16" spans="1:9" x14ac:dyDescent="0.3">
      <c r="A16" s="3"/>
      <c r="B16" s="4"/>
      <c r="C16" s="5"/>
      <c r="D16" s="6"/>
      <c r="E16" s="3"/>
      <c r="F16" s="6"/>
      <c r="G16" s="16"/>
      <c r="H16" s="54">
        <f>SUM(H13:H15)</f>
        <v>269.94</v>
      </c>
      <c r="I16" s="5"/>
    </row>
    <row r="17" spans="1:10" x14ac:dyDescent="0.3">
      <c r="A17" s="28" t="s">
        <v>33</v>
      </c>
      <c r="B17" s="29" t="s">
        <v>28</v>
      </c>
      <c r="C17" s="30">
        <v>9.5</v>
      </c>
      <c r="D17" s="30">
        <v>2</v>
      </c>
      <c r="E17" s="28">
        <f>C17*D17</f>
        <v>19</v>
      </c>
      <c r="F17" s="31" t="s">
        <v>18</v>
      </c>
      <c r="G17" s="32">
        <v>85.5</v>
      </c>
      <c r="H17" s="32">
        <f>D17*G17</f>
        <v>171</v>
      </c>
      <c r="I17" s="30"/>
    </row>
    <row r="18" spans="1:10" x14ac:dyDescent="0.3">
      <c r="A18" s="28" t="s">
        <v>26</v>
      </c>
      <c r="B18" s="29" t="s">
        <v>28</v>
      </c>
      <c r="C18" s="30">
        <v>9.5</v>
      </c>
      <c r="D18" s="30">
        <v>7</v>
      </c>
      <c r="E18" s="28">
        <f t="shared" si="0"/>
        <v>66.5</v>
      </c>
      <c r="F18" s="31" t="s">
        <v>18</v>
      </c>
      <c r="G18" s="32">
        <v>85.5</v>
      </c>
      <c r="H18" s="32">
        <f t="shared" ref="H18:H27" si="3">D18*G18</f>
        <v>598.5</v>
      </c>
      <c r="I18" s="30"/>
    </row>
    <row r="19" spans="1:10" x14ac:dyDescent="0.3">
      <c r="A19" s="28" t="s">
        <v>12</v>
      </c>
      <c r="B19" s="29" t="s">
        <v>28</v>
      </c>
      <c r="C19" s="30">
        <v>9.5</v>
      </c>
      <c r="D19" s="30">
        <v>5</v>
      </c>
      <c r="E19" s="28">
        <f t="shared" si="0"/>
        <v>47.5</v>
      </c>
      <c r="F19" s="31" t="s">
        <v>18</v>
      </c>
      <c r="G19" s="32">
        <v>85.5</v>
      </c>
      <c r="H19" s="32">
        <f t="shared" si="3"/>
        <v>427.5</v>
      </c>
      <c r="I19" s="30"/>
    </row>
    <row r="20" spans="1:10" x14ac:dyDescent="0.3">
      <c r="A20" s="3"/>
      <c r="B20" s="4"/>
      <c r="C20" s="5"/>
      <c r="D20" s="55">
        <f>SUM(D17:D19)</f>
        <v>14</v>
      </c>
      <c r="E20" s="3"/>
      <c r="F20" s="6"/>
      <c r="G20" s="16"/>
      <c r="H20" s="54">
        <f>SUM(H17:H19)</f>
        <v>1197</v>
      </c>
      <c r="I20" s="5"/>
      <c r="J20" t="s">
        <v>40</v>
      </c>
    </row>
    <row r="21" spans="1:10" x14ac:dyDescent="0.3">
      <c r="A21" s="17" t="s">
        <v>22</v>
      </c>
      <c r="B21" s="42" t="s">
        <v>29</v>
      </c>
      <c r="C21" s="18">
        <v>12</v>
      </c>
      <c r="D21" s="17">
        <v>3</v>
      </c>
      <c r="E21" s="17">
        <f t="shared" si="0"/>
        <v>36</v>
      </c>
      <c r="F21" s="19" t="s">
        <v>18</v>
      </c>
      <c r="G21" s="20">
        <v>17.5</v>
      </c>
      <c r="H21" s="20">
        <f t="shared" si="3"/>
        <v>52.5</v>
      </c>
      <c r="I21" s="18" t="s">
        <v>23</v>
      </c>
    </row>
    <row r="22" spans="1:10" x14ac:dyDescent="0.3">
      <c r="A22" s="43" t="s">
        <v>21</v>
      </c>
      <c r="B22" s="44" t="s">
        <v>29</v>
      </c>
      <c r="C22" s="45">
        <v>6</v>
      </c>
      <c r="D22" s="43">
        <v>4</v>
      </c>
      <c r="E22" s="43">
        <f t="shared" si="0"/>
        <v>24</v>
      </c>
      <c r="F22" s="46" t="s">
        <v>18</v>
      </c>
      <c r="G22" s="47">
        <v>12.5</v>
      </c>
      <c r="H22" s="47">
        <f t="shared" si="3"/>
        <v>50</v>
      </c>
      <c r="I22" s="45" t="s">
        <v>24</v>
      </c>
    </row>
    <row r="23" spans="1:10" x14ac:dyDescent="0.3">
      <c r="A23" s="5"/>
      <c r="B23" s="5"/>
      <c r="C23" s="5"/>
      <c r="D23" s="6"/>
      <c r="E23" s="5"/>
      <c r="F23" s="6"/>
      <c r="G23" s="16"/>
      <c r="H23" s="54">
        <f>SUM(H21:H22)</f>
        <v>102.5</v>
      </c>
      <c r="I23" s="5"/>
    </row>
    <row r="24" spans="1:10" x14ac:dyDescent="0.3">
      <c r="A24" s="33" t="s">
        <v>11</v>
      </c>
      <c r="B24" s="34" t="s">
        <v>15</v>
      </c>
      <c r="C24" s="34">
        <v>26</v>
      </c>
      <c r="D24" s="34">
        <v>4</v>
      </c>
      <c r="E24" s="33">
        <f t="shared" si="0"/>
        <v>104</v>
      </c>
      <c r="F24" s="35">
        <v>1</v>
      </c>
      <c r="G24" s="36">
        <v>112.5</v>
      </c>
      <c r="H24" s="36">
        <f t="shared" si="3"/>
        <v>450</v>
      </c>
      <c r="I24" s="34"/>
    </row>
    <row r="25" spans="1:10" x14ac:dyDescent="0.3">
      <c r="A25" s="33" t="s">
        <v>13</v>
      </c>
      <c r="B25" s="34" t="s">
        <v>15</v>
      </c>
      <c r="C25" s="34">
        <v>26</v>
      </c>
      <c r="D25" s="34">
        <v>12</v>
      </c>
      <c r="E25" s="33">
        <f t="shared" si="0"/>
        <v>312</v>
      </c>
      <c r="F25" s="35">
        <v>1</v>
      </c>
      <c r="G25" s="36">
        <v>112.5</v>
      </c>
      <c r="H25" s="36">
        <f t="shared" si="3"/>
        <v>1350</v>
      </c>
      <c r="I25" s="34"/>
    </row>
    <row r="26" spans="1:10" x14ac:dyDescent="0.3">
      <c r="A26" s="33" t="s">
        <v>14</v>
      </c>
      <c r="B26" s="34" t="s">
        <v>15</v>
      </c>
      <c r="C26" s="34">
        <v>26</v>
      </c>
      <c r="D26" s="34">
        <v>6</v>
      </c>
      <c r="E26" s="33">
        <f t="shared" si="0"/>
        <v>156</v>
      </c>
      <c r="F26" s="35">
        <v>1</v>
      </c>
      <c r="G26" s="36">
        <v>112.5</v>
      </c>
      <c r="H26" s="36">
        <f t="shared" si="3"/>
        <v>675</v>
      </c>
      <c r="I26" s="34"/>
    </row>
    <row r="27" spans="1:10" x14ac:dyDescent="0.3">
      <c r="A27" s="33" t="s">
        <v>16</v>
      </c>
      <c r="B27" s="34" t="s">
        <v>15</v>
      </c>
      <c r="C27" s="34">
        <v>26</v>
      </c>
      <c r="D27" s="34">
        <v>9</v>
      </c>
      <c r="E27" s="33">
        <f t="shared" si="0"/>
        <v>234</v>
      </c>
      <c r="F27" s="35">
        <v>1</v>
      </c>
      <c r="G27" s="36">
        <v>112.5</v>
      </c>
      <c r="H27" s="36">
        <f t="shared" si="3"/>
        <v>1012.5</v>
      </c>
      <c r="I27" s="34"/>
    </row>
    <row r="28" spans="1:10" x14ac:dyDescent="0.3">
      <c r="A28" s="5"/>
      <c r="B28" s="5"/>
      <c r="C28" s="5"/>
      <c r="D28" s="55">
        <f>SUM(D24:D27)</f>
        <v>31</v>
      </c>
      <c r="E28" s="5"/>
      <c r="F28" s="6">
        <f>SUM(F6:F27)</f>
        <v>10</v>
      </c>
      <c r="G28" s="16"/>
      <c r="H28" s="53">
        <f>SUM(H24:H27)</f>
        <v>3487.5</v>
      </c>
      <c r="I28" s="58"/>
    </row>
    <row r="29" spans="1:10" ht="18.75" x14ac:dyDescent="0.3">
      <c r="G29" s="57" t="s">
        <v>8</v>
      </c>
      <c r="H29" s="59">
        <f>H12+H16+H20+H34+H23+H28</f>
        <v>7162.9400000000005</v>
      </c>
      <c r="I29" s="60">
        <f>(H29*0.21)+H29</f>
        <v>8667.1574000000001</v>
      </c>
    </row>
    <row r="30" spans="1:10" ht="18.75" x14ac:dyDescent="0.3">
      <c r="G30" s="56" t="s">
        <v>38</v>
      </c>
      <c r="H30" s="59">
        <f>59.5*F28</f>
        <v>595</v>
      </c>
      <c r="I30" s="61">
        <v>719.95</v>
      </c>
    </row>
    <row r="31" spans="1:10" x14ac:dyDescent="0.3">
      <c r="H31" s="62">
        <f>SUM(H29:H30)</f>
        <v>7757.9400000000005</v>
      </c>
      <c r="I31" s="62">
        <f>SUM(I29:I30)</f>
        <v>9387.1074000000008</v>
      </c>
    </row>
    <row r="41" spans="1:10" x14ac:dyDescent="0.3">
      <c r="A41" s="2" t="s">
        <v>42</v>
      </c>
      <c r="B41" s="2" t="s">
        <v>11</v>
      </c>
      <c r="C41" s="2" t="s">
        <v>13</v>
      </c>
      <c r="D41" s="2" t="s">
        <v>14</v>
      </c>
      <c r="E41" s="2" t="s">
        <v>16</v>
      </c>
      <c r="F41" s="2" t="s">
        <v>49</v>
      </c>
      <c r="G41" s="2" t="s">
        <v>8</v>
      </c>
      <c r="H41" s="2" t="s">
        <v>52</v>
      </c>
      <c r="I41" s="2" t="s">
        <v>8</v>
      </c>
    </row>
    <row r="42" spans="1:10" x14ac:dyDescent="0.3">
      <c r="A42" s="65" t="s">
        <v>50</v>
      </c>
      <c r="B42" s="66"/>
      <c r="C42" s="66"/>
      <c r="D42" s="66"/>
      <c r="E42" s="66"/>
      <c r="F42" s="66"/>
      <c r="G42" s="66"/>
      <c r="H42" s="73"/>
      <c r="I42" s="75" t="s">
        <v>56</v>
      </c>
      <c r="J42" t="s">
        <v>57</v>
      </c>
    </row>
    <row r="43" spans="1:10" x14ac:dyDescent="0.3">
      <c r="A43" s="64" t="s">
        <v>43</v>
      </c>
      <c r="B43" s="70">
        <v>0</v>
      </c>
      <c r="C43" s="70">
        <v>0</v>
      </c>
      <c r="D43" s="70">
        <v>2</v>
      </c>
      <c r="E43" s="63"/>
      <c r="F43" s="63"/>
      <c r="G43" s="68">
        <f>SUM(B43:F43)</f>
        <v>2</v>
      </c>
      <c r="H43" s="72">
        <v>1.61</v>
      </c>
      <c r="I43" s="72">
        <f>G43*H43</f>
        <v>3.22</v>
      </c>
    </row>
    <row r="44" spans="1:10" x14ac:dyDescent="0.3">
      <c r="A44" s="64" t="s">
        <v>44</v>
      </c>
      <c r="B44" s="70">
        <v>1</v>
      </c>
      <c r="C44" s="70">
        <v>1</v>
      </c>
      <c r="D44" s="70">
        <v>1</v>
      </c>
      <c r="E44" s="63"/>
      <c r="F44" s="63"/>
      <c r="G44" s="68">
        <f t="shared" ref="G44:G49" si="4">SUM(B44:F44)</f>
        <v>3</v>
      </c>
      <c r="H44" s="72">
        <v>2.54</v>
      </c>
      <c r="I44" s="72">
        <f t="shared" ref="I44:I51" si="5">G44*H44</f>
        <v>7.62</v>
      </c>
    </row>
    <row r="45" spans="1:10" x14ac:dyDescent="0.3">
      <c r="A45" s="64" t="s">
        <v>45</v>
      </c>
      <c r="B45" s="70">
        <v>1</v>
      </c>
      <c r="C45" s="70">
        <v>0</v>
      </c>
      <c r="D45" s="70">
        <v>3</v>
      </c>
      <c r="E45" s="63"/>
      <c r="F45" s="63"/>
      <c r="G45" s="68">
        <f t="shared" si="4"/>
        <v>4</v>
      </c>
      <c r="H45" s="72">
        <v>3.67</v>
      </c>
      <c r="I45" s="72">
        <f t="shared" si="5"/>
        <v>14.68</v>
      </c>
    </row>
    <row r="46" spans="1:10" x14ac:dyDescent="0.3">
      <c r="A46" s="64" t="s">
        <v>46</v>
      </c>
      <c r="B46" s="70">
        <v>0</v>
      </c>
      <c r="C46" s="70">
        <v>1</v>
      </c>
      <c r="D46" s="70">
        <v>0</v>
      </c>
      <c r="E46" s="63"/>
      <c r="F46" s="63"/>
      <c r="G46" s="68">
        <f t="shared" si="4"/>
        <v>1</v>
      </c>
      <c r="H46" s="72">
        <v>2.0299999999999998</v>
      </c>
      <c r="I46" s="72">
        <f t="shared" si="5"/>
        <v>2.0299999999999998</v>
      </c>
    </row>
    <row r="47" spans="1:10" x14ac:dyDescent="0.3">
      <c r="A47" s="64" t="s">
        <v>47</v>
      </c>
      <c r="B47" s="70">
        <v>1</v>
      </c>
      <c r="C47" s="70">
        <v>1</v>
      </c>
      <c r="D47" s="70">
        <v>1</v>
      </c>
      <c r="E47" s="63"/>
      <c r="F47" s="63"/>
      <c r="G47" s="68">
        <f t="shared" si="4"/>
        <v>3</v>
      </c>
      <c r="H47" s="72">
        <v>4.13</v>
      </c>
      <c r="I47" s="72">
        <f t="shared" si="5"/>
        <v>12.39</v>
      </c>
      <c r="J47" s="76">
        <f>SUM(I43:I47)</f>
        <v>39.94</v>
      </c>
    </row>
    <row r="48" spans="1:10" x14ac:dyDescent="0.3">
      <c r="A48" s="67" t="s">
        <v>48</v>
      </c>
      <c r="B48" s="66"/>
      <c r="C48" s="66"/>
      <c r="D48" s="66"/>
      <c r="E48" s="66"/>
      <c r="F48" s="66"/>
      <c r="G48" s="69"/>
      <c r="H48" s="74"/>
      <c r="I48" s="75" t="s">
        <v>55</v>
      </c>
      <c r="J48" s="78" t="s">
        <v>57</v>
      </c>
    </row>
    <row r="49" spans="1:10" x14ac:dyDescent="0.3">
      <c r="A49" s="64" t="s">
        <v>47</v>
      </c>
      <c r="B49" s="63"/>
      <c r="C49" s="63"/>
      <c r="D49" s="63"/>
      <c r="E49" s="63"/>
      <c r="F49" s="63">
        <v>7</v>
      </c>
      <c r="G49" s="68">
        <f t="shared" si="4"/>
        <v>7</v>
      </c>
      <c r="H49" s="72">
        <v>8.11</v>
      </c>
      <c r="I49" s="72">
        <f t="shared" si="5"/>
        <v>56.769999999999996</v>
      </c>
      <c r="J49" s="76">
        <f>I49</f>
        <v>56.769999999999996</v>
      </c>
    </row>
    <row r="50" spans="1:10" x14ac:dyDescent="0.3">
      <c r="A50" s="65" t="s">
        <v>53</v>
      </c>
      <c r="B50" s="66"/>
      <c r="C50" s="66"/>
      <c r="D50" s="66"/>
      <c r="E50" s="66"/>
      <c r="F50" s="66"/>
      <c r="G50" s="66"/>
      <c r="H50" s="74"/>
      <c r="I50" s="75" t="s">
        <v>54</v>
      </c>
      <c r="J50" s="78" t="s">
        <v>57</v>
      </c>
    </row>
    <row r="51" spans="1:10" x14ac:dyDescent="0.3">
      <c r="A51" s="64" t="s">
        <v>51</v>
      </c>
      <c r="B51" s="63"/>
      <c r="C51" s="63"/>
      <c r="D51" s="63"/>
      <c r="E51" s="63"/>
      <c r="F51" s="63"/>
      <c r="G51" s="68">
        <v>2</v>
      </c>
      <c r="H51" s="72">
        <v>13.3</v>
      </c>
      <c r="I51" s="72">
        <f t="shared" si="5"/>
        <v>26.6</v>
      </c>
      <c r="J51" s="78"/>
    </row>
    <row r="52" spans="1:10" x14ac:dyDescent="0.3">
      <c r="A52" s="64" t="s">
        <v>58</v>
      </c>
      <c r="B52" s="63"/>
      <c r="C52" s="63"/>
      <c r="D52" s="63"/>
      <c r="E52" s="63"/>
      <c r="F52" s="63"/>
      <c r="G52" s="68">
        <v>2</v>
      </c>
      <c r="H52" s="74">
        <v>3.16</v>
      </c>
      <c r="I52" s="72">
        <f>H52*G52</f>
        <v>6.32</v>
      </c>
      <c r="J52" s="76">
        <f>SUM(I51:I52)</f>
        <v>32.92</v>
      </c>
    </row>
    <row r="53" spans="1:10" x14ac:dyDescent="0.3">
      <c r="I53" s="71"/>
      <c r="J53" s="77">
        <f>SUM(J47:J52)</f>
        <v>129.63</v>
      </c>
    </row>
  </sheetData>
  <hyperlinks>
    <hyperlink ref="I50" r:id="rId1"/>
    <hyperlink ref="I48" r:id="rId2"/>
    <hyperlink ref="I42" r:id="rId3"/>
  </hyperlinks>
  <pageMargins left="0.25" right="0.25" top="0.75" bottom="0.75" header="0.3" footer="0.3"/>
  <pageSetup paperSize="9" scale="77" orientation="landscape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Reurich</dc:creator>
  <cp:lastModifiedBy>A. Reurich</cp:lastModifiedBy>
  <cp:lastPrinted>2021-03-17T09:35:24Z</cp:lastPrinted>
  <dcterms:created xsi:type="dcterms:W3CDTF">2021-02-27T08:45:41Z</dcterms:created>
  <dcterms:modified xsi:type="dcterms:W3CDTF">2021-04-21T18:42:23Z</dcterms:modified>
</cp:coreProperties>
</file>